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7" i="1" s="1"/>
  <c r="D68" i="1"/>
  <c r="D66" i="1" s="1"/>
  <c r="D51" i="1"/>
  <c r="D50" i="1"/>
  <c r="D49" i="1"/>
  <c r="D48" i="1"/>
  <c r="D47" i="1"/>
  <c r="D46" i="1"/>
  <c r="D45" i="1"/>
  <c r="D44" i="1"/>
  <c r="D43" i="1"/>
  <c r="D42" i="1"/>
  <c r="D41" i="1"/>
  <c r="D40" i="1"/>
  <c r="D30" i="1"/>
  <c r="D29" i="1"/>
  <c r="D28" i="1"/>
  <c r="D27" i="1"/>
  <c r="D17" i="1"/>
  <c r="D14" i="1"/>
  <c r="D13" i="1"/>
  <c r="D9" i="1" s="1"/>
  <c r="D10" i="1"/>
  <c r="D7" i="1" l="1"/>
  <c r="D92" i="1" s="1"/>
</calcChain>
</file>

<file path=xl/sharedStrings.xml><?xml version="1.0" encoding="utf-8"?>
<sst xmlns="http://schemas.openxmlformats.org/spreadsheetml/2006/main" count="174" uniqueCount="100">
  <si>
    <t>Отчет по текущему ремонту дома № 69 по Бульвару Новаторов,  за 2021 год</t>
  </si>
  <si>
    <t>Код</t>
  </si>
  <si>
    <t>Наименование работ</t>
  </si>
  <si>
    <t>ед.изм.</t>
  </si>
  <si>
    <t xml:space="preserve">Выполнение 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</si>
  <si>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</si>
  <si>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</si>
  <si>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</si>
  <si>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</si>
  <si>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</si>
  <si>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</si>
  <si>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</si>
  <si>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</si>
  <si>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</si>
  <si>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</si>
  <si>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</si>
  <si>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</si>
  <si>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</si>
  <si>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</si>
  <si>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</si>
  <si>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</si>
  <si>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</si>
  <si>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</si>
  <si>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</si>
  <si>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</si>
  <si>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</si>
  <si>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</si>
  <si>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</si>
  <si>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</si>
  <si>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</si>
  <si>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</si>
  <si>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</si>
  <si>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</si>
  <si>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</si>
  <si>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</si>
  <si>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</si>
  <si>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</si>
  <si>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</si>
  <si>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</si>
  <si>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</si>
  <si>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</si>
  <si>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</si>
  <si>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</si>
  <si>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</si>
  <si>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</si>
  <si>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</si>
  <si>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</si>
  <si>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</si>
  <si>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</si>
  <si>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</si>
  <si>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</si>
  <si>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</si>
  <si>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</si>
  <si>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</si>
  <si>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</si>
  <si>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</si>
  <si>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</si>
  <si>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</si>
  <si>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</si>
  <si>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</si>
  <si>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</si>
  <si>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</si>
  <si>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</si>
  <si>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</si>
  <si>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</si>
  <si>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</si>
  <si>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</si>
  <si>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</si>
  <si>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</si>
  <si>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</si>
  <si>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</si>
  <si>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</si>
  <si>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</si>
  <si>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</si>
  <si>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</si>
  <si>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</si>
  <si>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</si>
  <si>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</si>
  <si>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</si>
  <si>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</si>
  <si>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</si>
  <si>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</si>
  <si>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</si>
  <si>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</si>
  <si>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запорной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</si>
  <si>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</si>
  <si>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</si>
  <si>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</si>
  <si>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</si>
  <si>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</si>
  <si>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</si>
  <si>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</si>
  <si>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</si>
  <si>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</si>
  <si>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</si>
  <si>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</si>
  <si>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</si>
  <si>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</si>
  <si>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</si>
  <si>
    <t>дверных заполнений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</si>
</sst>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3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sz val="22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2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8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0"/>
      <name val="Times New Roman Cyr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b/>
      <sz val="18"/>
      <name val="Times New Roman Cyr"/>
      <charset val="204"/>
    </font>
    <font>
      <sz val="14"/>
      <color rgb="FFFF000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Times New Roman Cyr"/>
      <charset val="204"/>
    </font>
    <font>
      <b/>
      <sz val="14"/>
      <color rgb="FFFF0000"/>
      <name val="Times New Roman Cyr"/>
      <family val="1"/>
      <charset val="204"/>
    </font>
    <font>
      <b/>
      <sz val="20"/>
      <name val="Times New Roman Cyr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/>
    <xf numFmtId="0" fontId="9" fillId="2" borderId="4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center" wrapText="1"/>
    </xf>
    <xf numFmtId="165" fontId="10" fillId="2" borderId="6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horizontal="left" wrapText="1"/>
    </xf>
    <xf numFmtId="0" fontId="12" fillId="0" borderId="8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center" wrapText="1"/>
    </xf>
    <xf numFmtId="165" fontId="10" fillId="0" borderId="9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wrapText="1"/>
    </xf>
    <xf numFmtId="165" fontId="10" fillId="0" borderId="12" xfId="0" applyNumberFormat="1" applyFont="1" applyFill="1" applyBorder="1" applyAlignment="1">
      <alignment horizontal="center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center" wrapText="1"/>
    </xf>
    <xf numFmtId="165" fontId="10" fillId="0" borderId="15" xfId="0" applyNumberFormat="1" applyFont="1" applyFill="1" applyBorder="1" applyAlignment="1">
      <alignment horizontal="center" wrapText="1"/>
    </xf>
    <xf numFmtId="49" fontId="9" fillId="0" borderId="16" xfId="0" applyNumberFormat="1" applyFont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center" wrapText="1"/>
    </xf>
    <xf numFmtId="165" fontId="10" fillId="0" borderId="18" xfId="0" applyNumberFormat="1" applyFont="1" applyFill="1" applyBorder="1" applyAlignment="1">
      <alignment horizontal="center" wrapText="1"/>
    </xf>
    <xf numFmtId="49" fontId="9" fillId="0" borderId="19" xfId="0" applyNumberFormat="1" applyFont="1" applyBorder="1" applyAlignment="1">
      <alignment horizontal="left" wrapText="1"/>
    </xf>
    <xf numFmtId="165" fontId="10" fillId="0" borderId="20" xfId="0" applyNumberFormat="1" applyFont="1" applyFill="1" applyBorder="1" applyAlignment="1">
      <alignment horizontal="center" wrapText="1"/>
    </xf>
    <xf numFmtId="49" fontId="14" fillId="0" borderId="21" xfId="0" applyNumberFormat="1" applyFont="1" applyBorder="1" applyAlignment="1">
      <alignment horizontal="left" wrapText="1"/>
    </xf>
    <xf numFmtId="0" fontId="14" fillId="0" borderId="8" xfId="0" applyFont="1" applyFill="1" applyBorder="1" applyAlignment="1">
      <alignment horizontal="left" wrapText="1"/>
    </xf>
    <xf numFmtId="0" fontId="14" fillId="0" borderId="8" xfId="0" applyFont="1" applyFill="1" applyBorder="1" applyAlignment="1">
      <alignment horizontal="center" wrapText="1"/>
    </xf>
    <xf numFmtId="165" fontId="14" fillId="0" borderId="18" xfId="0" applyNumberFormat="1" applyFont="1" applyFill="1" applyBorder="1" applyAlignment="1">
      <alignment horizontal="center" wrapText="1"/>
    </xf>
    <xf numFmtId="49" fontId="14" fillId="0" borderId="19" xfId="0" applyNumberFormat="1" applyFont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center" wrapText="1"/>
    </xf>
    <xf numFmtId="165" fontId="14" fillId="0" borderId="20" xfId="0" applyNumberFormat="1" applyFont="1" applyFill="1" applyBorder="1" applyAlignment="1">
      <alignment horizontal="center" wrapText="1"/>
    </xf>
    <xf numFmtId="49" fontId="6" fillId="0" borderId="22" xfId="0" applyNumberFormat="1" applyFont="1" applyBorder="1" applyAlignment="1">
      <alignment horizontal="left" wrapText="1"/>
    </xf>
    <xf numFmtId="0" fontId="6" fillId="0" borderId="23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center" wrapText="1"/>
    </xf>
    <xf numFmtId="165" fontId="5" fillId="0" borderId="24" xfId="0" applyNumberFormat="1" applyFont="1" applyFill="1" applyBorder="1" applyAlignment="1">
      <alignment horizontal="center" wrapText="1"/>
    </xf>
    <xf numFmtId="1" fontId="6" fillId="0" borderId="16" xfId="0" applyNumberFormat="1" applyFont="1" applyBorder="1" applyAlignment="1">
      <alignment horizontal="left" wrapText="1"/>
    </xf>
    <xf numFmtId="1" fontId="6" fillId="0" borderId="25" xfId="0" applyNumberFormat="1" applyFont="1" applyFill="1" applyBorder="1" applyAlignment="1">
      <alignment horizontal="left" vertical="top" wrapText="1"/>
    </xf>
    <xf numFmtId="1" fontId="6" fillId="0" borderId="17" xfId="0" applyNumberFormat="1" applyFont="1" applyFill="1" applyBorder="1" applyAlignment="1">
      <alignment horizontal="center" wrapText="1"/>
    </xf>
    <xf numFmtId="1" fontId="5" fillId="0" borderId="18" xfId="0" applyNumberFormat="1" applyFont="1" applyFill="1" applyBorder="1" applyAlignment="1">
      <alignment horizontal="center" wrapText="1"/>
    </xf>
    <xf numFmtId="1" fontId="2" fillId="0" borderId="0" xfId="0" applyNumberFormat="1" applyFont="1"/>
    <xf numFmtId="1" fontId="6" fillId="0" borderId="0" xfId="0" applyNumberFormat="1" applyFont="1"/>
    <xf numFmtId="0" fontId="9" fillId="0" borderId="19" xfId="0" applyFont="1" applyBorder="1" applyAlignment="1">
      <alignment horizontal="left" wrapText="1"/>
    </xf>
    <xf numFmtId="1" fontId="9" fillId="0" borderId="26" xfId="0" applyNumberFormat="1" applyFont="1" applyFill="1" applyBorder="1" applyAlignment="1">
      <alignment horizontal="left" vertical="top" wrapText="1"/>
    </xf>
    <xf numFmtId="165" fontId="10" fillId="3" borderId="20" xfId="0" applyNumberFormat="1" applyFont="1" applyFill="1" applyBorder="1" applyAlignment="1">
      <alignment horizontal="center" wrapText="1"/>
    </xf>
    <xf numFmtId="165" fontId="9" fillId="0" borderId="16" xfId="0" applyNumberFormat="1" applyFont="1" applyBorder="1" applyAlignment="1">
      <alignment horizontal="left" wrapText="1"/>
    </xf>
    <xf numFmtId="165" fontId="9" fillId="0" borderId="17" xfId="0" applyNumberFormat="1" applyFont="1" applyFill="1" applyBorder="1" applyAlignment="1">
      <alignment horizontal="left" wrapText="1"/>
    </xf>
    <xf numFmtId="165" fontId="9" fillId="0" borderId="17" xfId="0" applyNumberFormat="1" applyFont="1" applyFill="1" applyBorder="1" applyAlignment="1">
      <alignment horizontal="center" wrapText="1"/>
    </xf>
    <xf numFmtId="165" fontId="2" fillId="0" borderId="0" xfId="0" applyNumberFormat="1" applyFont="1"/>
    <xf numFmtId="165" fontId="1" fillId="0" borderId="0" xfId="0" applyNumberFormat="1" applyFont="1"/>
    <xf numFmtId="0" fontId="9" fillId="0" borderId="16" xfId="0" applyNumberFormat="1" applyFont="1" applyBorder="1" applyAlignment="1">
      <alignment horizontal="left" wrapText="1"/>
    </xf>
    <xf numFmtId="0" fontId="9" fillId="0" borderId="17" xfId="0" applyNumberFormat="1" applyFont="1" applyFill="1" applyBorder="1" applyAlignment="1">
      <alignment horizontal="left" wrapText="1"/>
    </xf>
    <xf numFmtId="0" fontId="9" fillId="0" borderId="17" xfId="0" applyNumberFormat="1" applyFont="1" applyFill="1" applyBorder="1" applyAlignment="1">
      <alignment horizontal="center" wrapText="1"/>
    </xf>
    <xf numFmtId="0" fontId="10" fillId="0" borderId="18" xfId="0" applyNumberFormat="1" applyFont="1" applyFill="1" applyBorder="1" applyAlignment="1">
      <alignment horizontal="center" wrapText="1"/>
    </xf>
    <xf numFmtId="0" fontId="2" fillId="0" borderId="0" xfId="0" applyNumberFormat="1" applyFont="1"/>
    <xf numFmtId="0" fontId="1" fillId="0" borderId="0" xfId="0" applyNumberFormat="1" applyFont="1"/>
    <xf numFmtId="0" fontId="9" fillId="0" borderId="16" xfId="0" applyFont="1" applyBorder="1" applyAlignment="1">
      <alignment horizontal="left" wrapText="1"/>
    </xf>
    <xf numFmtId="1" fontId="9" fillId="0" borderId="16" xfId="0" applyNumberFormat="1" applyFont="1" applyBorder="1" applyAlignment="1">
      <alignment horizontal="left" wrapText="1"/>
    </xf>
    <xf numFmtId="1" fontId="9" fillId="0" borderId="17" xfId="0" applyNumberFormat="1" applyFont="1" applyFill="1" applyBorder="1" applyAlignment="1">
      <alignment horizontal="left" wrapText="1"/>
    </xf>
    <xf numFmtId="1" fontId="9" fillId="0" borderId="17" xfId="0" applyNumberFormat="1" applyFont="1" applyFill="1" applyBorder="1" applyAlignment="1">
      <alignment horizontal="center" wrapText="1"/>
    </xf>
    <xf numFmtId="1" fontId="10" fillId="0" borderId="18" xfId="0" applyNumberFormat="1" applyFont="1" applyFill="1" applyBorder="1" applyAlignment="1">
      <alignment horizontal="center" wrapText="1"/>
    </xf>
    <xf numFmtId="1" fontId="1" fillId="0" borderId="0" xfId="0" applyNumberFormat="1" applyFont="1"/>
    <xf numFmtId="0" fontId="9" fillId="0" borderId="22" xfId="0" applyFont="1" applyBorder="1" applyAlignment="1">
      <alignment horizontal="left" wrapText="1"/>
    </xf>
    <xf numFmtId="0" fontId="9" fillId="0" borderId="23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center" wrapText="1"/>
    </xf>
    <xf numFmtId="165" fontId="10" fillId="0" borderId="24" xfId="0" applyNumberFormat="1" applyFont="1" applyFill="1" applyBorder="1" applyAlignment="1">
      <alignment horizontal="center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center" wrapText="1"/>
    </xf>
    <xf numFmtId="0" fontId="14" fillId="0" borderId="19" xfId="0" applyFont="1" applyBorder="1" applyAlignment="1">
      <alignment horizontal="left" wrapText="1"/>
    </xf>
    <xf numFmtId="0" fontId="15" fillId="0" borderId="0" xfId="0" applyFont="1"/>
    <xf numFmtId="0" fontId="7" fillId="0" borderId="0" xfId="0" applyFont="1"/>
    <xf numFmtId="0" fontId="9" fillId="0" borderId="0" xfId="0" applyFont="1"/>
    <xf numFmtId="0" fontId="16" fillId="0" borderId="0" xfId="0" applyFont="1"/>
    <xf numFmtId="0" fontId="17" fillId="0" borderId="0" xfId="0" applyFont="1"/>
    <xf numFmtId="1" fontId="14" fillId="0" borderId="27" xfId="0" applyNumberFormat="1" applyFont="1" applyBorder="1" applyAlignment="1">
      <alignment horizontal="left" wrapText="1"/>
    </xf>
    <xf numFmtId="1" fontId="14" fillId="0" borderId="11" xfId="0" applyNumberFormat="1" applyFont="1" applyFill="1" applyBorder="1" applyAlignment="1">
      <alignment horizontal="left" wrapText="1"/>
    </xf>
    <xf numFmtId="1" fontId="14" fillId="0" borderId="11" xfId="0" applyNumberFormat="1" applyFont="1" applyFill="1" applyBorder="1" applyAlignment="1">
      <alignment horizontal="center" wrapText="1"/>
    </xf>
    <xf numFmtId="1" fontId="14" fillId="0" borderId="12" xfId="0" applyNumberFormat="1" applyFont="1" applyFill="1" applyBorder="1" applyAlignment="1">
      <alignment horizontal="center" wrapText="1"/>
    </xf>
    <xf numFmtId="1" fontId="16" fillId="0" borderId="0" xfId="0" applyNumberFormat="1" applyFont="1"/>
    <xf numFmtId="1" fontId="17" fillId="0" borderId="0" xfId="0" applyNumberFormat="1" applyFont="1"/>
    <xf numFmtId="0" fontId="9" fillId="0" borderId="17" xfId="0" applyFont="1" applyFill="1" applyBorder="1" applyAlignment="1">
      <alignment horizontal="left" vertical="top" wrapText="1"/>
    </xf>
    <xf numFmtId="0" fontId="13" fillId="0" borderId="16" xfId="0" applyFont="1" applyBorder="1" applyAlignment="1">
      <alignment horizontal="left" wrapText="1"/>
    </xf>
    <xf numFmtId="0" fontId="13" fillId="0" borderId="17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center" wrapText="1"/>
    </xf>
    <xf numFmtId="165" fontId="13" fillId="0" borderId="18" xfId="0" applyNumberFormat="1" applyFont="1" applyFill="1" applyBorder="1" applyAlignment="1">
      <alignment horizontal="center" wrapText="1"/>
    </xf>
    <xf numFmtId="0" fontId="13" fillId="0" borderId="19" xfId="0" applyFont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center" wrapText="1"/>
    </xf>
    <xf numFmtId="165" fontId="13" fillId="0" borderId="20" xfId="0" applyNumberFormat="1" applyFont="1" applyFill="1" applyBorder="1" applyAlignment="1">
      <alignment horizontal="center" wrapText="1"/>
    </xf>
    <xf numFmtId="1" fontId="14" fillId="0" borderId="16" xfId="0" applyNumberFormat="1" applyFont="1" applyBorder="1" applyAlignment="1">
      <alignment horizontal="left" wrapText="1"/>
    </xf>
    <xf numFmtId="1" fontId="14" fillId="0" borderId="17" xfId="0" applyNumberFormat="1" applyFont="1" applyFill="1" applyBorder="1" applyAlignment="1">
      <alignment horizontal="left" wrapText="1"/>
    </xf>
    <xf numFmtId="1" fontId="14" fillId="0" borderId="17" xfId="0" applyNumberFormat="1" applyFont="1" applyFill="1" applyBorder="1" applyAlignment="1">
      <alignment horizontal="center" wrapText="1"/>
    </xf>
    <xf numFmtId="1" fontId="14" fillId="0" borderId="18" xfId="0" applyNumberFormat="1" applyFont="1" applyFill="1" applyBorder="1" applyAlignment="1">
      <alignment horizontal="center" wrapText="1"/>
    </xf>
    <xf numFmtId="1" fontId="14" fillId="0" borderId="0" xfId="0" applyNumberFormat="1" applyFont="1"/>
    <xf numFmtId="0" fontId="18" fillId="0" borderId="0" xfId="0" applyFont="1"/>
    <xf numFmtId="0" fontId="19" fillId="0" borderId="0" xfId="0" applyFont="1"/>
    <xf numFmtId="1" fontId="6" fillId="0" borderId="17" xfId="0" applyNumberFormat="1" applyFont="1" applyFill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center" wrapText="1"/>
    </xf>
    <xf numFmtId="165" fontId="5" fillId="0" borderId="20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center" wrapText="1"/>
    </xf>
    <xf numFmtId="165" fontId="5" fillId="0" borderId="18" xfId="0" applyNumberFormat="1" applyFont="1" applyFill="1" applyBorder="1" applyAlignment="1">
      <alignment horizontal="center" wrapText="1"/>
    </xf>
    <xf numFmtId="0" fontId="6" fillId="0" borderId="28" xfId="0" applyFont="1" applyBorder="1" applyAlignment="1">
      <alignment horizontal="left" wrapText="1"/>
    </xf>
    <xf numFmtId="0" fontId="6" fillId="0" borderId="29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 horizontal="center" wrapText="1"/>
    </xf>
    <xf numFmtId="165" fontId="5" fillId="0" borderId="15" xfId="0" applyNumberFormat="1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left" wrapText="1"/>
    </xf>
    <xf numFmtId="49" fontId="9" fillId="0" borderId="21" xfId="0" applyNumberFormat="1" applyFont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19" xfId="0" applyNumberFormat="1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center" wrapText="1"/>
    </xf>
    <xf numFmtId="165" fontId="5" fillId="0" borderId="9" xfId="0" applyNumberFormat="1" applyFont="1" applyFill="1" applyBorder="1" applyAlignment="1">
      <alignment horizontal="center" wrapText="1"/>
    </xf>
    <xf numFmtId="49" fontId="6" fillId="0" borderId="28" xfId="0" applyNumberFormat="1" applyFont="1" applyBorder="1" applyAlignment="1">
      <alignment horizontal="left" wrapText="1"/>
    </xf>
    <xf numFmtId="1" fontId="6" fillId="0" borderId="21" xfId="0" applyNumberFormat="1" applyFont="1" applyBorder="1" applyAlignment="1">
      <alignment horizontal="left" wrapText="1"/>
    </xf>
    <xf numFmtId="1" fontId="6" fillId="0" borderId="8" xfId="0" applyNumberFormat="1" applyFont="1" applyFill="1" applyBorder="1" applyAlignment="1">
      <alignment horizontal="left" wrapText="1"/>
    </xf>
    <xf numFmtId="1" fontId="6" fillId="0" borderId="8" xfId="0" applyNumberFormat="1" applyFont="1" applyFill="1" applyBorder="1" applyAlignment="1">
      <alignment horizontal="center" wrapText="1"/>
    </xf>
    <xf numFmtId="1" fontId="5" fillId="0" borderId="9" xfId="0" applyNumberFormat="1" applyFont="1" applyFill="1" applyBorder="1" applyAlignment="1">
      <alignment horizontal="center" wrapText="1"/>
    </xf>
    <xf numFmtId="0" fontId="9" fillId="0" borderId="21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29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center" wrapText="1"/>
    </xf>
    <xf numFmtId="165" fontId="5" fillId="2" borderId="6" xfId="0" applyNumberFormat="1" applyFont="1" applyFill="1" applyBorder="1" applyAlignment="1">
      <alignment horizontal="center" wrapText="1"/>
    </xf>
    <xf numFmtId="0" fontId="9" fillId="0" borderId="30" xfId="0" applyFont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center" wrapText="1"/>
    </xf>
    <xf numFmtId="165" fontId="10" fillId="0" borderId="31" xfId="0" applyNumberFormat="1" applyFont="1" applyFill="1" applyBorder="1" applyAlignment="1">
      <alignment horizontal="center" wrapText="1"/>
    </xf>
    <xf numFmtId="0" fontId="9" fillId="0" borderId="32" xfId="0" applyFont="1" applyBorder="1" applyAlignment="1">
      <alignment horizontal="left" wrapText="1"/>
    </xf>
    <xf numFmtId="0" fontId="9" fillId="0" borderId="25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center" wrapText="1"/>
    </xf>
    <xf numFmtId="165" fontId="10" fillId="0" borderId="33" xfId="0" applyNumberFormat="1" applyFont="1" applyFill="1" applyBorder="1" applyAlignment="1">
      <alignment horizontal="center" wrapText="1"/>
    </xf>
    <xf numFmtId="0" fontId="20" fillId="0" borderId="0" xfId="0" applyFont="1"/>
    <xf numFmtId="0" fontId="9" fillId="4" borderId="4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0" fontId="13" fillId="4" borderId="5" xfId="0" applyFont="1" applyFill="1" applyBorder="1" applyAlignment="1">
      <alignment horizontal="center" wrapText="1"/>
    </xf>
    <xf numFmtId="165" fontId="10" fillId="4" borderId="6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16" fontId="21" fillId="0" borderId="0" xfId="0" applyNumberFormat="1" applyFont="1" applyAlignment="1">
      <alignment horizontal="left" wrapText="1"/>
    </xf>
    <xf numFmtId="14" fontId="21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7"/>
  <sheetViews>
    <sheetView tabSelected="1" zoomScale="60" zoomScaleNormal="60" workbookViewId="0">
      <selection activeCell="B45" sqref="B45"/>
    </sheetView>
  </sheetViews>
  <sheetFormatPr defaultColWidth="11.42578125" defaultRowHeight="18" x14ac:dyDescent="0.35"/>
  <cols>
    <col min="1" max="1" width="8.5703125" style="1" customWidth="1"/>
    <col min="2" max="2" width="96.5703125" style="162" customWidth="1"/>
    <col min="3" max="3" width="29.7109375" style="1" bestFit="1" customWidth="1"/>
    <col min="4" max="4" width="60.42578125" style="163" customWidth="1"/>
    <col min="5" max="5" width="11.42578125" style="2"/>
    <col min="6" max="16384" width="11.42578125" style="1"/>
  </cols>
  <sheetData>
    <row r="2" spans="1:5" s="6" customFormat="1" ht="27.6" x14ac:dyDescent="0.45">
      <c r="A2" s="3" t="s">
        <v>0</v>
      </c>
      <c r="B2" s="4"/>
      <c r="C2" s="4"/>
      <c r="D2" s="5"/>
      <c r="E2" s="2"/>
    </row>
    <row r="3" spans="1:5" s="6" customFormat="1" ht="25.2" thickBot="1" x14ac:dyDescent="0.45">
      <c r="A3" s="7"/>
      <c r="B3" s="7"/>
      <c r="C3" s="7"/>
      <c r="D3" s="8"/>
      <c r="E3" s="2"/>
    </row>
    <row r="4" spans="1:5" s="13" customFormat="1" ht="18.600000000000001" customHeight="1" thickBot="1" x14ac:dyDescent="0.4">
      <c r="A4" s="9" t="s">
        <v>1</v>
      </c>
      <c r="B4" s="10" t="s">
        <v>2</v>
      </c>
      <c r="C4" s="11" t="s">
        <v>3</v>
      </c>
      <c r="D4" s="12" t="s">
        <v>4</v>
      </c>
      <c r="E4" s="2"/>
    </row>
    <row r="5" spans="1:5" s="13" customFormat="1" ht="19.2" customHeight="1" thickTop="1" thickBot="1" x14ac:dyDescent="0.4">
      <c r="A5" s="9"/>
      <c r="B5" s="10"/>
      <c r="C5" s="11"/>
      <c r="D5" s="12"/>
      <c r="E5" s="2"/>
    </row>
    <row r="6" spans="1:5" ht="19.2" customHeight="1" thickTop="1" thickBot="1" x14ac:dyDescent="0.4">
      <c r="A6" s="9"/>
      <c r="B6" s="10"/>
      <c r="C6" s="11"/>
      <c r="D6" s="12"/>
    </row>
    <row r="7" spans="1:5" ht="24" thickTop="1" thickBot="1" x14ac:dyDescent="0.45">
      <c r="A7" s="14" t="s">
        <v>5</v>
      </c>
      <c r="B7" s="15" t="s">
        <v>6</v>
      </c>
      <c r="C7" s="16" t="s">
        <v>7</v>
      </c>
      <c r="D7" s="17">
        <f>D10+D17+D28+D30+D33+D35+D37+D39+D41+D43+D45+D47+D49+D51+D53+D55+D57+D59+D61+D63+D65</f>
        <v>614.13891000000001</v>
      </c>
    </row>
    <row r="8" spans="1:5" ht="23.4" thickTop="1" x14ac:dyDescent="0.4">
      <c r="A8" s="18">
        <v>1</v>
      </c>
      <c r="B8" s="19" t="s">
        <v>8</v>
      </c>
      <c r="C8" s="20" t="s">
        <v>9</v>
      </c>
      <c r="D8" s="21"/>
    </row>
    <row r="9" spans="1:5" ht="22.8" x14ac:dyDescent="0.4">
      <c r="A9" s="22"/>
      <c r="B9" s="23" t="s">
        <v>10</v>
      </c>
      <c r="C9" s="24" t="s">
        <v>11</v>
      </c>
      <c r="D9" s="25">
        <f>D13</f>
        <v>0.30500000000000005</v>
      </c>
    </row>
    <row r="10" spans="1:5" ht="23.4" thickBot="1" x14ac:dyDescent="0.45">
      <c r="A10" s="26"/>
      <c r="B10" s="27"/>
      <c r="C10" s="28" t="s">
        <v>7</v>
      </c>
      <c r="D10" s="25">
        <f>D14</f>
        <v>158.57262</v>
      </c>
    </row>
    <row r="11" spans="1:5" ht="22.8" x14ac:dyDescent="0.4">
      <c r="A11" s="30" t="s">
        <v>12</v>
      </c>
      <c r="B11" s="31" t="s">
        <v>13</v>
      </c>
      <c r="C11" s="32" t="s">
        <v>11</v>
      </c>
      <c r="D11" s="33"/>
    </row>
    <row r="12" spans="1:5" ht="23.4" thickBot="1" x14ac:dyDescent="0.45">
      <c r="A12" s="34"/>
      <c r="B12" s="27"/>
      <c r="C12" s="28" t="s">
        <v>7</v>
      </c>
      <c r="D12" s="35"/>
    </row>
    <row r="13" spans="1:5" ht="22.8" x14ac:dyDescent="0.4">
      <c r="A13" s="36" t="s">
        <v>14</v>
      </c>
      <c r="B13" s="37" t="s">
        <v>15</v>
      </c>
      <c r="C13" s="38" t="s">
        <v>11</v>
      </c>
      <c r="D13" s="33">
        <f>0.096+0.1+0.032+0.008+0.064+0.005</f>
        <v>0.30500000000000005</v>
      </c>
    </row>
    <row r="14" spans="1:5" ht="23.4" thickBot="1" x14ac:dyDescent="0.45">
      <c r="A14" s="40"/>
      <c r="B14" s="41"/>
      <c r="C14" s="42" t="s">
        <v>7</v>
      </c>
      <c r="D14" s="35">
        <f>53.99465+52.69081+18.91475+4.65252+26.36018+1.95971</f>
        <v>158.57262</v>
      </c>
    </row>
    <row r="15" spans="1:5" s="6" customFormat="1" ht="21.6" thickBot="1" x14ac:dyDescent="0.45">
      <c r="A15" s="44" t="s">
        <v>16</v>
      </c>
      <c r="B15" s="45" t="s">
        <v>17</v>
      </c>
      <c r="C15" s="46"/>
      <c r="D15" s="47"/>
      <c r="E15" s="2"/>
    </row>
    <row r="16" spans="1:5" s="53" customFormat="1" ht="42" x14ac:dyDescent="0.4">
      <c r="A16" s="48" t="s">
        <v>18</v>
      </c>
      <c r="B16" s="49" t="s">
        <v>19</v>
      </c>
      <c r="C16" s="50" t="s">
        <v>20</v>
      </c>
      <c r="D16" s="51"/>
      <c r="E16" s="52"/>
    </row>
    <row r="17" spans="1:9" ht="23.4" thickBot="1" x14ac:dyDescent="0.45">
      <c r="A17" s="54"/>
      <c r="B17" s="55"/>
      <c r="C17" s="28" t="s">
        <v>7</v>
      </c>
      <c r="D17" s="56">
        <f>D26</f>
        <v>0</v>
      </c>
    </row>
    <row r="18" spans="1:9" s="61" customFormat="1" ht="22.8" x14ac:dyDescent="0.4">
      <c r="A18" s="57" t="s">
        <v>21</v>
      </c>
      <c r="B18" s="58" t="s">
        <v>22</v>
      </c>
      <c r="C18" s="59" t="s">
        <v>23</v>
      </c>
      <c r="D18" s="33"/>
      <c r="E18" s="60"/>
    </row>
    <row r="19" spans="1:9" ht="23.4" thickBot="1" x14ac:dyDescent="0.45">
      <c r="A19" s="54"/>
      <c r="B19" s="27"/>
      <c r="C19" s="28" t="s">
        <v>7</v>
      </c>
      <c r="D19" s="35"/>
    </row>
    <row r="20" spans="1:9" s="67" customFormat="1" ht="45.6" x14ac:dyDescent="0.4">
      <c r="A20" s="62" t="s">
        <v>24</v>
      </c>
      <c r="B20" s="63" t="s">
        <v>25</v>
      </c>
      <c r="C20" s="64" t="s">
        <v>26</v>
      </c>
      <c r="D20" s="65"/>
      <c r="E20" s="66"/>
    </row>
    <row r="21" spans="1:9" ht="23.4" thickBot="1" x14ac:dyDescent="0.45">
      <c r="A21" s="54"/>
      <c r="B21" s="27" t="s">
        <v>27</v>
      </c>
      <c r="C21" s="28" t="s">
        <v>7</v>
      </c>
      <c r="D21" s="35"/>
    </row>
    <row r="22" spans="1:9" ht="45.6" x14ac:dyDescent="0.4">
      <c r="A22" s="68" t="s">
        <v>28</v>
      </c>
      <c r="B22" s="31" t="s">
        <v>29</v>
      </c>
      <c r="C22" s="32" t="s">
        <v>26</v>
      </c>
      <c r="D22" s="33"/>
    </row>
    <row r="23" spans="1:9" ht="23.4" thickBot="1" x14ac:dyDescent="0.45">
      <c r="A23" s="54"/>
      <c r="B23" s="27" t="s">
        <v>30</v>
      </c>
      <c r="C23" s="28" t="s">
        <v>7</v>
      </c>
      <c r="D23" s="35"/>
    </row>
    <row r="24" spans="1:9" s="73" customFormat="1" ht="22.8" x14ac:dyDescent="0.4">
      <c r="A24" s="69" t="s">
        <v>31</v>
      </c>
      <c r="B24" s="70" t="s">
        <v>32</v>
      </c>
      <c r="C24" s="71" t="s">
        <v>33</v>
      </c>
      <c r="D24" s="72"/>
      <c r="E24" s="52"/>
    </row>
    <row r="25" spans="1:9" ht="23.4" thickBot="1" x14ac:dyDescent="0.45">
      <c r="A25" s="54"/>
      <c r="B25" s="27"/>
      <c r="C25" s="28" t="s">
        <v>7</v>
      </c>
      <c r="D25" s="35"/>
    </row>
    <row r="26" spans="1:9" ht="46.2" thickBot="1" x14ac:dyDescent="0.45">
      <c r="A26" s="74" t="s">
        <v>34</v>
      </c>
      <c r="B26" s="75" t="s">
        <v>35</v>
      </c>
      <c r="C26" s="76" t="s">
        <v>7</v>
      </c>
      <c r="D26" s="77"/>
    </row>
    <row r="27" spans="1:9" ht="22.8" x14ac:dyDescent="0.4">
      <c r="A27" s="78">
        <v>3</v>
      </c>
      <c r="B27" s="79" t="s">
        <v>36</v>
      </c>
      <c r="C27" s="80" t="s">
        <v>37</v>
      </c>
      <c r="D27" s="33">
        <f>0.177+0.195</f>
        <v>0.372</v>
      </c>
    </row>
    <row r="28" spans="1:9" ht="25.8" thickBot="1" x14ac:dyDescent="0.5">
      <c r="A28" s="81"/>
      <c r="B28" s="41" t="s">
        <v>38</v>
      </c>
      <c r="C28" s="42" t="s">
        <v>7</v>
      </c>
      <c r="D28" s="35">
        <f>173.31269+157.33855</f>
        <v>330.65124000000003</v>
      </c>
      <c r="E28" s="82"/>
      <c r="G28" s="83"/>
      <c r="I28" s="84"/>
    </row>
    <row r="29" spans="1:9" ht="22.8" x14ac:dyDescent="0.4">
      <c r="A29" s="68">
        <v>4</v>
      </c>
      <c r="B29" s="31" t="s">
        <v>39</v>
      </c>
      <c r="C29" s="32" t="s">
        <v>11</v>
      </c>
      <c r="D29" s="33">
        <f>0.013+0.01</f>
        <v>2.3E-2</v>
      </c>
    </row>
    <row r="30" spans="1:9" ht="23.4" thickBot="1" x14ac:dyDescent="0.45">
      <c r="A30" s="54"/>
      <c r="B30" s="27"/>
      <c r="C30" s="28" t="s">
        <v>7</v>
      </c>
      <c r="D30" s="35">
        <f>2.99363+11.10264</f>
        <v>14.096269999999999</v>
      </c>
    </row>
    <row r="31" spans="1:9" s="86" customFormat="1" ht="22.8" x14ac:dyDescent="0.4">
      <c r="A31" s="78">
        <v>5</v>
      </c>
      <c r="B31" s="79" t="s">
        <v>40</v>
      </c>
      <c r="C31" s="80" t="s">
        <v>11</v>
      </c>
      <c r="D31" s="39"/>
      <c r="E31" s="85"/>
    </row>
    <row r="32" spans="1:9" s="92" customFormat="1" ht="22.8" x14ac:dyDescent="0.4">
      <c r="A32" s="87"/>
      <c r="B32" s="88" t="s">
        <v>41</v>
      </c>
      <c r="C32" s="89" t="s">
        <v>42</v>
      </c>
      <c r="D32" s="90"/>
      <c r="E32" s="91"/>
    </row>
    <row r="33" spans="1:6" s="86" customFormat="1" ht="23.4" thickBot="1" x14ac:dyDescent="0.45">
      <c r="A33" s="81"/>
      <c r="B33" s="41"/>
      <c r="C33" s="42" t="s">
        <v>7</v>
      </c>
      <c r="D33" s="43"/>
      <c r="E33" s="85"/>
    </row>
    <row r="34" spans="1:6" ht="22.8" x14ac:dyDescent="0.4">
      <c r="A34" s="68">
        <v>6</v>
      </c>
      <c r="B34" s="93" t="s">
        <v>43</v>
      </c>
      <c r="C34" s="32" t="s">
        <v>11</v>
      </c>
      <c r="D34" s="33"/>
    </row>
    <row r="35" spans="1:6" ht="23.4" thickBot="1" x14ac:dyDescent="0.45">
      <c r="A35" s="54"/>
      <c r="B35" s="27" t="s">
        <v>44</v>
      </c>
      <c r="C35" s="28" t="s">
        <v>7</v>
      </c>
      <c r="D35" s="35"/>
    </row>
    <row r="36" spans="1:6" s="73" customFormat="1" ht="22.8" x14ac:dyDescent="0.4">
      <c r="A36" s="69">
        <v>8</v>
      </c>
      <c r="B36" s="70" t="s">
        <v>45</v>
      </c>
      <c r="C36" s="71" t="s">
        <v>33</v>
      </c>
      <c r="D36" s="72"/>
      <c r="E36" s="52"/>
    </row>
    <row r="37" spans="1:6" ht="23.4" thickBot="1" x14ac:dyDescent="0.45">
      <c r="A37" s="54"/>
      <c r="B37" s="27" t="s">
        <v>46</v>
      </c>
      <c r="C37" s="28" t="s">
        <v>7</v>
      </c>
      <c r="D37" s="35"/>
    </row>
    <row r="38" spans="1:6" s="73" customFormat="1" ht="22.8" x14ac:dyDescent="0.4">
      <c r="A38" s="69">
        <v>9</v>
      </c>
      <c r="B38" s="70" t="s">
        <v>47</v>
      </c>
      <c r="C38" s="71" t="s">
        <v>33</v>
      </c>
      <c r="D38" s="72"/>
      <c r="E38" s="52"/>
    </row>
    <row r="39" spans="1:6" ht="23.4" thickBot="1" x14ac:dyDescent="0.45">
      <c r="A39" s="54"/>
      <c r="B39" s="27" t="s">
        <v>48</v>
      </c>
      <c r="C39" s="28" t="s">
        <v>7</v>
      </c>
      <c r="D39" s="35"/>
    </row>
    <row r="40" spans="1:6" s="13" customFormat="1" ht="22.8" x14ac:dyDescent="0.4">
      <c r="A40" s="94">
        <v>10</v>
      </c>
      <c r="B40" s="95" t="s">
        <v>49</v>
      </c>
      <c r="C40" s="96" t="s">
        <v>37</v>
      </c>
      <c r="D40" s="97">
        <f>0.001+0.001</f>
        <v>2E-3</v>
      </c>
      <c r="E40" s="2"/>
    </row>
    <row r="41" spans="1:6" s="13" customFormat="1" ht="23.4" thickBot="1" x14ac:dyDescent="0.45">
      <c r="A41" s="98"/>
      <c r="B41" s="99"/>
      <c r="C41" s="100" t="s">
        <v>7</v>
      </c>
      <c r="D41" s="101">
        <f>5.20009+1.99009</f>
        <v>7.1901799999999998</v>
      </c>
      <c r="E41" s="2"/>
    </row>
    <row r="42" spans="1:6" s="92" customFormat="1" ht="22.8" x14ac:dyDescent="0.4">
      <c r="A42" s="102">
        <v>11</v>
      </c>
      <c r="B42" s="103" t="s">
        <v>50</v>
      </c>
      <c r="C42" s="104" t="s">
        <v>33</v>
      </c>
      <c r="D42" s="105">
        <f>1+1+3</f>
        <v>5</v>
      </c>
      <c r="E42" s="91"/>
      <c r="F42" s="106"/>
    </row>
    <row r="43" spans="1:6" s="86" customFormat="1" ht="25.2" thickBot="1" x14ac:dyDescent="0.45">
      <c r="A43" s="81"/>
      <c r="B43" s="41" t="s">
        <v>99</v>
      </c>
      <c r="C43" s="42" t="s">
        <v>7</v>
      </c>
      <c r="D43" s="43">
        <f>1.45451+54.9772+1.12253</f>
        <v>57.55424</v>
      </c>
      <c r="E43" s="107"/>
      <c r="F43" s="108"/>
    </row>
    <row r="44" spans="1:6" s="53" customFormat="1" ht="21" x14ac:dyDescent="0.4">
      <c r="A44" s="48">
        <v>12</v>
      </c>
      <c r="B44" s="109" t="s">
        <v>51</v>
      </c>
      <c r="C44" s="50" t="s">
        <v>33</v>
      </c>
      <c r="D44" s="51">
        <f>1</f>
        <v>1</v>
      </c>
      <c r="E44" s="52"/>
    </row>
    <row r="45" spans="1:6" s="6" customFormat="1" ht="21.6" thickBot="1" x14ac:dyDescent="0.45">
      <c r="A45" s="110"/>
      <c r="B45" s="111"/>
      <c r="C45" s="112" t="s">
        <v>7</v>
      </c>
      <c r="D45" s="113">
        <f>4.53168</f>
        <v>4.5316799999999997</v>
      </c>
      <c r="E45" s="2"/>
    </row>
    <row r="46" spans="1:6" s="53" customFormat="1" ht="21" x14ac:dyDescent="0.4">
      <c r="A46" s="48">
        <v>13</v>
      </c>
      <c r="B46" s="109" t="s">
        <v>52</v>
      </c>
      <c r="C46" s="50" t="s">
        <v>33</v>
      </c>
      <c r="D46" s="51">
        <f>1+2</f>
        <v>3</v>
      </c>
      <c r="E46" s="52"/>
    </row>
    <row r="47" spans="1:6" s="6" customFormat="1" ht="21.6" thickBot="1" x14ac:dyDescent="0.45">
      <c r="A47" s="110"/>
      <c r="B47" s="111" t="s">
        <v>53</v>
      </c>
      <c r="C47" s="112" t="s">
        <v>7</v>
      </c>
      <c r="D47" s="113">
        <f>0.18248+2.02741</f>
        <v>2.2098900000000001</v>
      </c>
      <c r="E47" s="2"/>
    </row>
    <row r="48" spans="1:6" s="6" customFormat="1" ht="21" x14ac:dyDescent="0.4">
      <c r="A48" s="114">
        <v>7</v>
      </c>
      <c r="B48" s="115" t="s">
        <v>54</v>
      </c>
      <c r="C48" s="116" t="s">
        <v>11</v>
      </c>
      <c r="D48" s="117">
        <f>0.00081+0.002</f>
        <v>2.81E-3</v>
      </c>
      <c r="E48" s="2"/>
    </row>
    <row r="49" spans="1:5" s="6" customFormat="1" ht="21.6" thickBot="1" x14ac:dyDescent="0.45">
      <c r="A49" s="110"/>
      <c r="B49" s="111" t="s">
        <v>55</v>
      </c>
      <c r="C49" s="112" t="s">
        <v>56</v>
      </c>
      <c r="D49" s="113">
        <f>16.30308+21.83557</f>
        <v>38.138649999999998</v>
      </c>
      <c r="E49" s="2"/>
    </row>
    <row r="50" spans="1:5" s="6" customFormat="1" ht="21" x14ac:dyDescent="0.4">
      <c r="A50" s="114">
        <v>14</v>
      </c>
      <c r="B50" s="115" t="s">
        <v>57</v>
      </c>
      <c r="C50" s="116" t="s">
        <v>11</v>
      </c>
      <c r="D50" s="117">
        <f>0.0024</f>
        <v>2.3999999999999998E-3</v>
      </c>
      <c r="E50" s="2"/>
    </row>
    <row r="51" spans="1:5" s="6" customFormat="1" ht="21.6" thickBot="1" x14ac:dyDescent="0.45">
      <c r="A51" s="110"/>
      <c r="B51" s="111" t="s">
        <v>58</v>
      </c>
      <c r="C51" s="112" t="s">
        <v>7</v>
      </c>
      <c r="D51" s="113">
        <f>1.19414</f>
        <v>1.19414</v>
      </c>
      <c r="E51" s="2"/>
    </row>
    <row r="52" spans="1:5" s="53" customFormat="1" ht="21" x14ac:dyDescent="0.4">
      <c r="A52" s="48">
        <v>15</v>
      </c>
      <c r="B52" s="109" t="s">
        <v>59</v>
      </c>
      <c r="C52" s="50" t="s">
        <v>33</v>
      </c>
      <c r="D52" s="51"/>
      <c r="E52" s="52"/>
    </row>
    <row r="53" spans="1:5" s="6" customFormat="1" ht="21.6" thickBot="1" x14ac:dyDescent="0.45">
      <c r="A53" s="110"/>
      <c r="B53" s="111" t="s">
        <v>60</v>
      </c>
      <c r="C53" s="112" t="s">
        <v>7</v>
      </c>
      <c r="D53" s="113"/>
      <c r="E53" s="2"/>
    </row>
    <row r="54" spans="1:5" s="6" customFormat="1" ht="21" x14ac:dyDescent="0.4">
      <c r="A54" s="114">
        <v>16</v>
      </c>
      <c r="B54" s="115" t="s">
        <v>61</v>
      </c>
      <c r="C54" s="116" t="s">
        <v>11</v>
      </c>
      <c r="D54" s="117"/>
      <c r="E54" s="2"/>
    </row>
    <row r="55" spans="1:5" s="6" customFormat="1" ht="21.6" thickBot="1" x14ac:dyDescent="0.45">
      <c r="A55" s="110"/>
      <c r="B55" s="111"/>
      <c r="C55" s="112" t="s">
        <v>7</v>
      </c>
      <c r="D55" s="113"/>
      <c r="E55" s="2"/>
    </row>
    <row r="56" spans="1:5" s="53" customFormat="1" ht="42" x14ac:dyDescent="0.4">
      <c r="A56" s="48">
        <v>17</v>
      </c>
      <c r="B56" s="109" t="s">
        <v>62</v>
      </c>
      <c r="C56" s="50" t="s">
        <v>33</v>
      </c>
      <c r="D56" s="51"/>
      <c r="E56" s="52"/>
    </row>
    <row r="57" spans="1:5" s="6" customFormat="1" ht="21.6" thickBot="1" x14ac:dyDescent="0.45">
      <c r="A57" s="110"/>
      <c r="B57" s="111"/>
      <c r="C57" s="112" t="s">
        <v>7</v>
      </c>
      <c r="D57" s="113"/>
      <c r="E57" s="2"/>
    </row>
    <row r="58" spans="1:5" s="53" customFormat="1" ht="21" x14ac:dyDescent="0.4">
      <c r="A58" s="48">
        <v>18</v>
      </c>
      <c r="B58" s="109" t="s">
        <v>63</v>
      </c>
      <c r="C58" s="50" t="s">
        <v>33</v>
      </c>
      <c r="D58" s="51"/>
      <c r="E58" s="52"/>
    </row>
    <row r="59" spans="1:5" s="6" customFormat="1" ht="21.6" thickBot="1" x14ac:dyDescent="0.45">
      <c r="A59" s="110"/>
      <c r="B59" s="111"/>
      <c r="C59" s="112" t="s">
        <v>7</v>
      </c>
      <c r="D59" s="113"/>
      <c r="E59" s="2"/>
    </row>
    <row r="60" spans="1:5" s="53" customFormat="1" ht="21" x14ac:dyDescent="0.4">
      <c r="A60" s="48">
        <v>19</v>
      </c>
      <c r="B60" s="109" t="s">
        <v>64</v>
      </c>
      <c r="C60" s="50" t="s">
        <v>33</v>
      </c>
      <c r="D60" s="51"/>
      <c r="E60" s="52"/>
    </row>
    <row r="61" spans="1:5" s="6" customFormat="1" ht="21.6" thickBot="1" x14ac:dyDescent="0.45">
      <c r="A61" s="110"/>
      <c r="B61" s="111"/>
      <c r="C61" s="112" t="s">
        <v>7</v>
      </c>
      <c r="D61" s="113"/>
      <c r="E61" s="2"/>
    </row>
    <row r="62" spans="1:5" s="6" customFormat="1" ht="42" x14ac:dyDescent="0.4">
      <c r="A62" s="114">
        <v>20</v>
      </c>
      <c r="B62" s="115" t="s">
        <v>65</v>
      </c>
      <c r="C62" s="116" t="s">
        <v>37</v>
      </c>
      <c r="D62" s="117"/>
      <c r="E62" s="2"/>
    </row>
    <row r="63" spans="1:5" s="6" customFormat="1" ht="21.6" thickBot="1" x14ac:dyDescent="0.45">
      <c r="A63" s="110"/>
      <c r="B63" s="111"/>
      <c r="C63" s="112" t="s">
        <v>7</v>
      </c>
      <c r="D63" s="113"/>
      <c r="E63" s="2"/>
    </row>
    <row r="64" spans="1:5" s="6" customFormat="1" ht="42" x14ac:dyDescent="0.4">
      <c r="A64" s="114">
        <v>21</v>
      </c>
      <c r="B64" s="115" t="s">
        <v>66</v>
      </c>
      <c r="C64" s="116" t="s">
        <v>11</v>
      </c>
      <c r="D64" s="117"/>
      <c r="E64" s="2"/>
    </row>
    <row r="65" spans="1:5" s="6" customFormat="1" ht="21.6" thickBot="1" x14ac:dyDescent="0.45">
      <c r="A65" s="118"/>
      <c r="B65" s="119"/>
      <c r="C65" s="120" t="s">
        <v>7</v>
      </c>
      <c r="D65" s="121"/>
      <c r="E65" s="2"/>
    </row>
    <row r="66" spans="1:5" ht="24" thickTop="1" thickBot="1" x14ac:dyDescent="0.45">
      <c r="A66" s="14" t="s">
        <v>67</v>
      </c>
      <c r="B66" s="122" t="s">
        <v>68</v>
      </c>
      <c r="C66" s="16" t="s">
        <v>7</v>
      </c>
      <c r="D66" s="17">
        <f>D68+D80+D78</f>
        <v>322.34948000000003</v>
      </c>
    </row>
    <row r="67" spans="1:5" ht="23.4" thickTop="1" x14ac:dyDescent="0.4">
      <c r="A67" s="123" t="s">
        <v>69</v>
      </c>
      <c r="B67" s="124" t="s">
        <v>70</v>
      </c>
      <c r="C67" s="20" t="s">
        <v>37</v>
      </c>
      <c r="D67" s="21">
        <f>D69+D71+D73+D75</f>
        <v>0.10350000000000001</v>
      </c>
    </row>
    <row r="68" spans="1:5" ht="23.4" thickBot="1" x14ac:dyDescent="0.45">
      <c r="A68" s="34"/>
      <c r="B68" s="27" t="s">
        <v>71</v>
      </c>
      <c r="C68" s="28" t="s">
        <v>7</v>
      </c>
      <c r="D68" s="35">
        <f>D70+D72+D74+D76</f>
        <v>171.47605999999999</v>
      </c>
    </row>
    <row r="69" spans="1:5" s="6" customFormat="1" ht="21" x14ac:dyDescent="0.4">
      <c r="A69" s="125" t="s">
        <v>72</v>
      </c>
      <c r="B69" s="115" t="s">
        <v>73</v>
      </c>
      <c r="C69" s="116" t="s">
        <v>74</v>
      </c>
      <c r="D69" s="117">
        <f>0.006+0.01+0.002+0.004+0.003</f>
        <v>2.5000000000000001E-2</v>
      </c>
      <c r="E69" s="2"/>
    </row>
    <row r="70" spans="1:5" s="6" customFormat="1" ht="21.6" thickBot="1" x14ac:dyDescent="0.45">
      <c r="A70" s="126"/>
      <c r="B70" s="111"/>
      <c r="C70" s="112" t="s">
        <v>7</v>
      </c>
      <c r="D70" s="113">
        <f>7.18408+17.15388+2.95085+4.35157+3.64651</f>
        <v>35.28689</v>
      </c>
      <c r="E70" s="2"/>
    </row>
    <row r="71" spans="1:5" s="6" customFormat="1" ht="21" x14ac:dyDescent="0.4">
      <c r="A71" s="127" t="s">
        <v>75</v>
      </c>
      <c r="B71" s="128" t="s">
        <v>76</v>
      </c>
      <c r="C71" s="129" t="s">
        <v>37</v>
      </c>
      <c r="D71" s="130">
        <f>0.007+0.012+0.006+0.002+0.004+0.005</f>
        <v>3.6000000000000004E-2</v>
      </c>
      <c r="E71" s="2"/>
    </row>
    <row r="72" spans="1:5" s="6" customFormat="1" ht="21.6" thickBot="1" x14ac:dyDescent="0.45">
      <c r="A72" s="131"/>
      <c r="B72" s="119"/>
      <c r="C72" s="120" t="s">
        <v>7</v>
      </c>
      <c r="D72" s="121">
        <f>8.03842+19.46016+7.14914+4.74835+4.35157+5.92535</f>
        <v>49.672990000000006</v>
      </c>
      <c r="E72" s="2"/>
    </row>
    <row r="73" spans="1:5" s="6" customFormat="1" ht="21" x14ac:dyDescent="0.4">
      <c r="A73" s="125" t="s">
        <v>77</v>
      </c>
      <c r="B73" s="115" t="s">
        <v>78</v>
      </c>
      <c r="C73" s="116" t="s">
        <v>37</v>
      </c>
      <c r="D73" s="117">
        <f>0.002+0.001+0.003+0.002+0.0025+0.002+0.001</f>
        <v>1.3500000000000002E-2</v>
      </c>
      <c r="E73" s="2"/>
    </row>
    <row r="74" spans="1:5" s="6" customFormat="1" ht="21.6" thickBot="1" x14ac:dyDescent="0.45">
      <c r="A74" s="126"/>
      <c r="B74" s="111"/>
      <c r="C74" s="112" t="s">
        <v>7</v>
      </c>
      <c r="D74" s="113">
        <f>4.1125+2.65976+5.17835+2.7442+5.62916+4.29029+3.1398</f>
        <v>27.754059999999999</v>
      </c>
      <c r="E74" s="2"/>
    </row>
    <row r="75" spans="1:5" s="6" customFormat="1" ht="21" x14ac:dyDescent="0.4">
      <c r="A75" s="127" t="s">
        <v>79</v>
      </c>
      <c r="B75" s="128" t="s">
        <v>80</v>
      </c>
      <c r="C75" s="129" t="s">
        <v>37</v>
      </c>
      <c r="D75" s="130">
        <f>0.002+0.001+0.009+0.015+0.002</f>
        <v>2.8999999999999998E-2</v>
      </c>
      <c r="E75" s="2"/>
    </row>
    <row r="76" spans="1:5" s="6" customFormat="1" ht="21.6" thickBot="1" x14ac:dyDescent="0.45">
      <c r="A76" s="131"/>
      <c r="B76" s="119"/>
      <c r="C76" s="120" t="s">
        <v>7</v>
      </c>
      <c r="D76" s="121">
        <f>3.82344+2.22091+18.51533+30.26946+3.93298</f>
        <v>58.762119999999996</v>
      </c>
      <c r="E76" s="2"/>
    </row>
    <row r="77" spans="1:5" s="53" customFormat="1" ht="21" x14ac:dyDescent="0.4">
      <c r="A77" s="48" t="s">
        <v>81</v>
      </c>
      <c r="B77" s="109" t="s">
        <v>82</v>
      </c>
      <c r="C77" s="50" t="s">
        <v>33</v>
      </c>
      <c r="D77" s="51">
        <f>2+1+1+2+2+3+1</f>
        <v>12</v>
      </c>
      <c r="E77" s="52"/>
    </row>
    <row r="78" spans="1:5" s="6" customFormat="1" ht="21.6" thickBot="1" x14ac:dyDescent="0.45">
      <c r="A78" s="126"/>
      <c r="B78" s="111"/>
      <c r="C78" s="112" t="s">
        <v>7</v>
      </c>
      <c r="D78" s="113">
        <f>11.16179+4.68214+4.56726+11.61172+14.77736+21.27768+5.54716</f>
        <v>73.625110000000006</v>
      </c>
      <c r="E78" s="2"/>
    </row>
    <row r="79" spans="1:5" s="53" customFormat="1" ht="21" x14ac:dyDescent="0.4">
      <c r="A79" s="132" t="s">
        <v>83</v>
      </c>
      <c r="B79" s="133" t="s">
        <v>84</v>
      </c>
      <c r="C79" s="134" t="s">
        <v>33</v>
      </c>
      <c r="D79" s="135">
        <f>5+2+9+40+12+4+4</f>
        <v>76</v>
      </c>
      <c r="E79" s="52"/>
    </row>
    <row r="80" spans="1:5" s="6" customFormat="1" ht="21.6" thickBot="1" x14ac:dyDescent="0.45">
      <c r="A80" s="131"/>
      <c r="B80" s="119" t="s">
        <v>85</v>
      </c>
      <c r="C80" s="120" t="s">
        <v>7</v>
      </c>
      <c r="D80" s="121">
        <f>3.72636+5.44192+1.70282+0.32746+9.16904+1.85615+36.48583+0.99724+8.62969+3.34506+0.40656+4.37376+0.78642</f>
        <v>77.248310000000018</v>
      </c>
      <c r="E80" s="2"/>
    </row>
    <row r="81" spans="1:5" ht="24" thickTop="1" thickBot="1" x14ac:dyDescent="0.45">
      <c r="A81" s="14" t="s">
        <v>86</v>
      </c>
      <c r="B81" s="122" t="s">
        <v>87</v>
      </c>
      <c r="C81" s="16" t="s">
        <v>7</v>
      </c>
      <c r="D81" s="17">
        <f>D83+D85+D87</f>
        <v>21.537059999999997</v>
      </c>
    </row>
    <row r="82" spans="1:5" ht="23.4" thickTop="1" x14ac:dyDescent="0.4">
      <c r="A82" s="136">
        <v>25</v>
      </c>
      <c r="B82" s="124" t="s">
        <v>88</v>
      </c>
      <c r="C82" s="20" t="s">
        <v>37</v>
      </c>
      <c r="D82" s="21">
        <f>0.006+0.012+0.012</f>
        <v>3.0000000000000002E-2</v>
      </c>
    </row>
    <row r="83" spans="1:5" ht="23.4" thickBot="1" x14ac:dyDescent="0.45">
      <c r="A83" s="54"/>
      <c r="B83" s="27" t="s">
        <v>89</v>
      </c>
      <c r="C83" s="28" t="s">
        <v>7</v>
      </c>
      <c r="D83" s="35">
        <f>1.32868+1.56738+1.62888</f>
        <v>4.5249400000000009</v>
      </c>
    </row>
    <row r="84" spans="1:5" s="73" customFormat="1" ht="22.8" x14ac:dyDescent="0.4">
      <c r="A84" s="69">
        <v>26</v>
      </c>
      <c r="B84" s="70" t="s">
        <v>90</v>
      </c>
      <c r="C84" s="71" t="s">
        <v>33</v>
      </c>
      <c r="D84" s="72">
        <f>14+20+22+3+3+11+17+1</f>
        <v>91</v>
      </c>
      <c r="E84" s="52"/>
    </row>
    <row r="85" spans="1:5" ht="23.4" thickBot="1" x14ac:dyDescent="0.45">
      <c r="A85" s="54"/>
      <c r="B85" s="27" t="s">
        <v>91</v>
      </c>
      <c r="C85" s="28" t="s">
        <v>7</v>
      </c>
      <c r="D85" s="35">
        <f>3.67954+2.19758+2.71819+0.33185+0.33188+1.21688+6.28578+0.25042</f>
        <v>17.012119999999996</v>
      </c>
    </row>
    <row r="86" spans="1:5" s="73" customFormat="1" ht="22.8" x14ac:dyDescent="0.4">
      <c r="A86" s="69">
        <v>27</v>
      </c>
      <c r="B86" s="70" t="s">
        <v>92</v>
      </c>
      <c r="C86" s="71" t="s">
        <v>33</v>
      </c>
      <c r="D86" s="72"/>
      <c r="E86" s="52"/>
    </row>
    <row r="87" spans="1:5" ht="23.4" thickBot="1" x14ac:dyDescent="0.45">
      <c r="A87" s="137"/>
      <c r="B87" s="138"/>
      <c r="C87" s="139" t="s">
        <v>7</v>
      </c>
      <c r="D87" s="29"/>
    </row>
    <row r="88" spans="1:5" s="6" customFormat="1" ht="43.2" thickTop="1" thickBot="1" x14ac:dyDescent="0.45">
      <c r="A88" s="140" t="s">
        <v>93</v>
      </c>
      <c r="B88" s="141" t="s">
        <v>94</v>
      </c>
      <c r="C88" s="142" t="s">
        <v>7</v>
      </c>
      <c r="D88" s="143"/>
      <c r="E88" s="2"/>
    </row>
    <row r="89" spans="1:5" ht="46.8" thickTop="1" thickBot="1" x14ac:dyDescent="0.45">
      <c r="A89" s="144">
        <v>28</v>
      </c>
      <c r="B89" s="145" t="s">
        <v>95</v>
      </c>
      <c r="C89" s="146" t="s">
        <v>7</v>
      </c>
      <c r="D89" s="147"/>
    </row>
    <row r="90" spans="1:5" ht="46.2" thickBot="1" x14ac:dyDescent="0.45">
      <c r="A90" s="74">
        <v>29</v>
      </c>
      <c r="B90" s="75" t="s">
        <v>96</v>
      </c>
      <c r="C90" s="76" t="s">
        <v>7</v>
      </c>
      <c r="D90" s="77"/>
    </row>
    <row r="91" spans="1:5" s="152" customFormat="1" ht="46.2" thickBot="1" x14ac:dyDescent="0.45">
      <c r="A91" s="148">
        <v>30</v>
      </c>
      <c r="B91" s="149" t="s">
        <v>97</v>
      </c>
      <c r="C91" s="150" t="s">
        <v>7</v>
      </c>
      <c r="D91" s="151">
        <f>3.96835+4.03661</f>
        <v>8.0049600000000005</v>
      </c>
      <c r="E91" s="2"/>
    </row>
    <row r="92" spans="1:5" ht="24" thickTop="1" thickBot="1" x14ac:dyDescent="0.45">
      <c r="A92" s="153"/>
      <c r="B92" s="154" t="s">
        <v>98</v>
      </c>
      <c r="C92" s="155" t="s">
        <v>7</v>
      </c>
      <c r="D92" s="156">
        <f>D7+D66+D81+D88+D91</f>
        <v>966.03040999999996</v>
      </c>
    </row>
    <row r="93" spans="1:5" ht="18.600000000000001" thickTop="1" x14ac:dyDescent="0.35">
      <c r="A93" s="158"/>
      <c r="B93" s="157"/>
      <c r="C93" s="158"/>
      <c r="D93" s="159"/>
    </row>
    <row r="94" spans="1:5" x14ac:dyDescent="0.35">
      <c r="A94" s="158"/>
      <c r="B94" s="157"/>
      <c r="C94" s="158"/>
      <c r="D94" s="159"/>
    </row>
    <row r="95" spans="1:5" x14ac:dyDescent="0.35">
      <c r="A95" s="158"/>
      <c r="B95" s="157"/>
      <c r="C95" s="158"/>
      <c r="D95" s="159"/>
    </row>
    <row r="96" spans="1:5" x14ac:dyDescent="0.35">
      <c r="A96" s="158"/>
      <c r="B96" s="157"/>
      <c r="C96" s="158"/>
      <c r="D96" s="159"/>
    </row>
    <row r="97" spans="1:4" x14ac:dyDescent="0.35">
      <c r="A97" s="158"/>
      <c r="B97" s="157"/>
      <c r="C97" s="158"/>
      <c r="D97" s="159"/>
    </row>
    <row r="98" spans="1:4" x14ac:dyDescent="0.35">
      <c r="A98" s="158"/>
      <c r="B98" s="157"/>
      <c r="C98" s="158"/>
      <c r="D98" s="159"/>
    </row>
    <row r="99" spans="1:4" x14ac:dyDescent="0.35">
      <c r="A99" s="158"/>
      <c r="B99" s="157"/>
      <c r="C99" s="158"/>
      <c r="D99" s="159"/>
    </row>
    <row r="100" spans="1:4" x14ac:dyDescent="0.35">
      <c r="A100" s="158"/>
      <c r="B100" s="157"/>
      <c r="C100" s="158"/>
      <c r="D100" s="159"/>
    </row>
    <row r="101" spans="1:4" x14ac:dyDescent="0.35">
      <c r="A101" s="158"/>
      <c r="B101" s="157"/>
      <c r="C101" s="158"/>
      <c r="D101" s="159"/>
    </row>
    <row r="102" spans="1:4" x14ac:dyDescent="0.35">
      <c r="A102" s="158"/>
      <c r="B102" s="157"/>
      <c r="C102" s="158"/>
      <c r="D102" s="159"/>
    </row>
    <row r="103" spans="1:4" x14ac:dyDescent="0.35">
      <c r="A103" s="158"/>
      <c r="B103" s="157"/>
      <c r="C103" s="158"/>
      <c r="D103" s="159"/>
    </row>
    <row r="104" spans="1:4" x14ac:dyDescent="0.35">
      <c r="A104" s="158"/>
      <c r="B104" s="157"/>
      <c r="C104" s="158"/>
      <c r="D104" s="159"/>
    </row>
    <row r="105" spans="1:4" x14ac:dyDescent="0.35">
      <c r="A105" s="158"/>
      <c r="B105" s="157"/>
      <c r="C105" s="158"/>
      <c r="D105" s="159"/>
    </row>
    <row r="106" spans="1:4" x14ac:dyDescent="0.35">
      <c r="A106" s="158"/>
      <c r="B106" s="157"/>
      <c r="C106" s="158"/>
      <c r="D106" s="159"/>
    </row>
    <row r="107" spans="1:4" x14ac:dyDescent="0.35">
      <c r="A107" s="158"/>
      <c r="B107" s="157"/>
      <c r="C107" s="158"/>
      <c r="D107" s="159"/>
    </row>
    <row r="108" spans="1:4" x14ac:dyDescent="0.35">
      <c r="A108" s="158"/>
      <c r="B108" s="157"/>
      <c r="C108" s="158"/>
      <c r="D108" s="159"/>
    </row>
    <row r="109" spans="1:4" x14ac:dyDescent="0.35">
      <c r="A109" s="160"/>
      <c r="B109" s="157"/>
      <c r="C109" s="158"/>
      <c r="D109" s="159"/>
    </row>
    <row r="110" spans="1:4" x14ac:dyDescent="0.35">
      <c r="A110" s="158"/>
      <c r="B110" s="157"/>
      <c r="C110" s="158"/>
      <c r="D110" s="159"/>
    </row>
    <row r="111" spans="1:4" x14ac:dyDescent="0.35">
      <c r="A111" s="158"/>
      <c r="B111" s="157"/>
      <c r="C111" s="158"/>
      <c r="D111" s="159"/>
    </row>
    <row r="112" spans="1:4" x14ac:dyDescent="0.35">
      <c r="A112" s="158"/>
      <c r="B112" s="157"/>
      <c r="C112" s="158"/>
      <c r="D112" s="159"/>
    </row>
    <row r="113" spans="1:4" x14ac:dyDescent="0.35">
      <c r="A113" s="158"/>
      <c r="B113" s="157"/>
      <c r="C113" s="158"/>
      <c r="D113" s="159"/>
    </row>
    <row r="114" spans="1:4" x14ac:dyDescent="0.35">
      <c r="A114" s="158"/>
      <c r="B114" s="157"/>
      <c r="C114" s="158"/>
      <c r="D114" s="159"/>
    </row>
    <row r="115" spans="1:4" x14ac:dyDescent="0.35">
      <c r="A115" s="158"/>
      <c r="B115" s="157"/>
      <c r="C115" s="158"/>
      <c r="D115" s="159"/>
    </row>
    <row r="116" spans="1:4" x14ac:dyDescent="0.35">
      <c r="A116" s="160"/>
      <c r="B116" s="157"/>
      <c r="C116" s="158"/>
      <c r="D116" s="159"/>
    </row>
    <row r="117" spans="1:4" x14ac:dyDescent="0.35">
      <c r="A117" s="161"/>
      <c r="B117" s="157"/>
      <c r="C117" s="158"/>
      <c r="D117" s="159"/>
    </row>
    <row r="118" spans="1:4" x14ac:dyDescent="0.35">
      <c r="A118" s="158"/>
      <c r="B118" s="157"/>
      <c r="C118" s="158"/>
      <c r="D118" s="159"/>
    </row>
    <row r="119" spans="1:4" x14ac:dyDescent="0.35">
      <c r="A119" s="161"/>
      <c r="B119" s="157"/>
      <c r="C119" s="158"/>
      <c r="D119" s="159"/>
    </row>
    <row r="120" spans="1:4" x14ac:dyDescent="0.35">
      <c r="A120" s="158"/>
      <c r="B120" s="157"/>
      <c r="C120" s="158"/>
      <c r="D120" s="159"/>
    </row>
    <row r="121" spans="1:4" x14ac:dyDescent="0.35">
      <c r="A121" s="161"/>
      <c r="B121" s="157"/>
      <c r="C121" s="158"/>
      <c r="D121" s="159"/>
    </row>
    <row r="122" spans="1:4" x14ac:dyDescent="0.35">
      <c r="A122" s="158"/>
      <c r="B122" s="157"/>
      <c r="C122" s="158"/>
      <c r="D122" s="159"/>
    </row>
    <row r="123" spans="1:4" x14ac:dyDescent="0.35">
      <c r="A123" s="160"/>
      <c r="B123" s="157"/>
      <c r="C123" s="158"/>
      <c r="D123" s="159"/>
    </row>
    <row r="124" spans="1:4" x14ac:dyDescent="0.35">
      <c r="A124" s="158"/>
      <c r="B124" s="157"/>
      <c r="C124" s="158"/>
      <c r="D124" s="159"/>
    </row>
    <row r="125" spans="1:4" x14ac:dyDescent="0.35">
      <c r="A125" s="158"/>
      <c r="B125" s="157"/>
      <c r="C125" s="158"/>
      <c r="D125" s="159"/>
    </row>
    <row r="126" spans="1:4" x14ac:dyDescent="0.35">
      <c r="A126" s="160"/>
      <c r="B126" s="157"/>
      <c r="C126" s="158"/>
      <c r="D126" s="159"/>
    </row>
    <row r="127" spans="1:4" x14ac:dyDescent="0.35">
      <c r="A127" s="158"/>
      <c r="B127" s="157"/>
      <c r="C127" s="158"/>
      <c r="D127" s="159"/>
    </row>
    <row r="128" spans="1:4" x14ac:dyDescent="0.35">
      <c r="A128" s="158"/>
      <c r="B128" s="157"/>
      <c r="C128" s="158"/>
      <c r="D128" s="159"/>
    </row>
    <row r="129" spans="1:4" x14ac:dyDescent="0.35">
      <c r="A129" s="160"/>
      <c r="B129" s="157"/>
      <c r="C129" s="158"/>
      <c r="D129" s="159"/>
    </row>
    <row r="130" spans="1:4" x14ac:dyDescent="0.35">
      <c r="A130" s="158"/>
      <c r="B130" s="157"/>
      <c r="C130" s="158"/>
      <c r="D130" s="159"/>
    </row>
    <row r="131" spans="1:4" x14ac:dyDescent="0.35">
      <c r="A131" s="160"/>
      <c r="B131" s="157"/>
      <c r="C131" s="158"/>
      <c r="D131" s="159"/>
    </row>
    <row r="132" spans="1:4" x14ac:dyDescent="0.35">
      <c r="A132" s="158"/>
      <c r="B132" s="157"/>
      <c r="C132" s="158"/>
      <c r="D132" s="159"/>
    </row>
    <row r="133" spans="1:4" x14ac:dyDescent="0.35">
      <c r="A133" s="160"/>
      <c r="B133" s="157"/>
      <c r="C133" s="158"/>
      <c r="D133" s="159"/>
    </row>
    <row r="134" spans="1:4" x14ac:dyDescent="0.35">
      <c r="A134" s="158"/>
      <c r="B134" s="157"/>
      <c r="C134" s="158"/>
      <c r="D134" s="159"/>
    </row>
    <row r="135" spans="1:4" x14ac:dyDescent="0.35">
      <c r="A135" s="160"/>
      <c r="B135" s="157"/>
      <c r="C135" s="158"/>
      <c r="D135" s="159"/>
    </row>
    <row r="136" spans="1:4" x14ac:dyDescent="0.35">
      <c r="A136" s="158"/>
      <c r="B136" s="157"/>
      <c r="C136" s="158"/>
      <c r="D136" s="159"/>
    </row>
    <row r="137" spans="1:4" x14ac:dyDescent="0.35">
      <c r="A137" s="160"/>
      <c r="B137" s="157"/>
      <c r="C137" s="158"/>
      <c r="D137" s="159"/>
    </row>
    <row r="138" spans="1:4" x14ac:dyDescent="0.35">
      <c r="A138" s="158"/>
      <c r="B138" s="157"/>
      <c r="C138" s="158"/>
      <c r="D138" s="159"/>
    </row>
    <row r="139" spans="1:4" x14ac:dyDescent="0.35">
      <c r="A139" s="160"/>
      <c r="B139" s="157"/>
      <c r="C139" s="158"/>
      <c r="D139" s="159"/>
    </row>
    <row r="140" spans="1:4" x14ac:dyDescent="0.35">
      <c r="A140" s="158"/>
      <c r="B140" s="157"/>
      <c r="C140" s="158"/>
      <c r="D140" s="159"/>
    </row>
    <row r="141" spans="1:4" x14ac:dyDescent="0.35">
      <c r="A141" s="160"/>
      <c r="B141" s="157"/>
      <c r="C141" s="158"/>
      <c r="D141" s="159"/>
    </row>
    <row r="142" spans="1:4" x14ac:dyDescent="0.35">
      <c r="A142" s="158"/>
      <c r="B142" s="157"/>
      <c r="C142" s="158"/>
      <c r="D142" s="159"/>
    </row>
    <row r="143" spans="1:4" x14ac:dyDescent="0.35">
      <c r="A143" s="160"/>
      <c r="B143" s="157"/>
      <c r="C143" s="158"/>
      <c r="D143" s="159"/>
    </row>
    <row r="144" spans="1:4" x14ac:dyDescent="0.35">
      <c r="A144" s="158"/>
      <c r="B144" s="157"/>
      <c r="C144" s="158"/>
      <c r="D144" s="159"/>
    </row>
    <row r="145" spans="1:4" x14ac:dyDescent="0.35">
      <c r="A145" s="158"/>
      <c r="B145" s="157"/>
      <c r="C145" s="158"/>
      <c r="D145" s="159"/>
    </row>
    <row r="146" spans="1:4" x14ac:dyDescent="0.35">
      <c r="A146" s="158"/>
      <c r="B146" s="157"/>
      <c r="C146" s="158"/>
      <c r="D146" s="159"/>
    </row>
    <row r="147" spans="1:4" x14ac:dyDescent="0.35">
      <c r="A147" s="158"/>
      <c r="B147" s="157"/>
      <c r="C147" s="158"/>
      <c r="D147" s="159"/>
    </row>
  </sheetData>
  <mergeCells count="4">
    <mergeCell ref="A4:A6"/>
    <mergeCell ref="B4:B6"/>
    <mergeCell ref="C4:C6"/>
    <mergeCell ref="D4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2022-01-20T08:23:29Z</dcterms:created>
  <dcterms:modified xsi:type="dcterms:W3CDTF">2022-01-20T08:24:34Z</dcterms:modified>
</cp:coreProperties>
</file>